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<sst xmlns="http://schemas.openxmlformats.org/spreadsheetml/2006/main" count="79" uniqueCount="40">
  <si>
    <t>鄂尔多斯市中心医院2022年度面向社会公开招聘工作人员
进入体检和考察人员名单</t>
  </si>
  <si>
    <t>序号</t>
  </si>
  <si>
    <t>报考岗位</t>
  </si>
  <si>
    <t>姓名</t>
  </si>
  <si>
    <t>性别</t>
  </si>
  <si>
    <t>民族</t>
  </si>
  <si>
    <t>出生日期</t>
  </si>
  <si>
    <t>儿科3</t>
  </si>
  <si>
    <t>妇产科1</t>
  </si>
  <si>
    <t>妇产科2
（高校毕业生岗位）</t>
  </si>
  <si>
    <t>康复科1</t>
  </si>
  <si>
    <t>手术麻醉科1</t>
  </si>
  <si>
    <t>手术麻醉科2
（高校毕业生岗位）</t>
  </si>
  <si>
    <t>高彩凤</t>
  </si>
  <si>
    <t>女</t>
  </si>
  <si>
    <t>汉族</t>
  </si>
  <si>
    <t>急诊科1</t>
  </si>
  <si>
    <t>王博</t>
  </si>
  <si>
    <t>男</t>
  </si>
  <si>
    <t>王宏波</t>
  </si>
  <si>
    <t>杭凯凯</t>
  </si>
  <si>
    <t>急诊科3</t>
  </si>
  <si>
    <t>病案室/医务科/科教科/感染管理科1</t>
  </si>
  <si>
    <t>影像科/核医学科3</t>
  </si>
  <si>
    <t>影像科/核医学科4
（高校毕业生岗位）</t>
  </si>
  <si>
    <t>超声科2</t>
  </si>
  <si>
    <t>分子实验室2
（高校毕业生岗位）</t>
  </si>
  <si>
    <t>检验科1</t>
  </si>
  <si>
    <t>检验科2
（高校毕业生岗位）</t>
  </si>
  <si>
    <t>输血科1</t>
  </si>
  <si>
    <t>输血科2
（高校毕业生岗位）</t>
  </si>
  <si>
    <t>药剂科1</t>
  </si>
  <si>
    <t>药剂科2
（高校毕业生岗位）</t>
  </si>
  <si>
    <t>核医学科/肿瘤科/
器械科1</t>
  </si>
  <si>
    <t>核医学科/肿瘤科/器械科2（高校毕业生岗位）</t>
  </si>
  <si>
    <t>医务科</t>
  </si>
  <si>
    <t>人事科</t>
  </si>
  <si>
    <t>统计室</t>
  </si>
  <si>
    <t>社保科1</t>
  </si>
  <si>
    <t>社保科2
（高校毕业生岗位）</t>
  </si>
</sst>
</file>

<file path=xl/styles.xml><?xml version="1.0" encoding="utf-8"?>
<styleSheet xmlns="http://schemas.openxmlformats.org/spreadsheetml/2006/main">
  <numFmts count="5">
    <numFmt numFmtId="176" formatCode="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2"/>
  <sheetViews>
    <sheetView tabSelected="1" workbookViewId="0">
      <selection activeCell="B3" sqref="B3"/>
    </sheetView>
  </sheetViews>
  <sheetFormatPr defaultColWidth="9" defaultRowHeight="30" customHeight="1"/>
  <cols>
    <col min="1" max="1" width="10.3333333333333" style="3" customWidth="1"/>
    <col min="2" max="2" width="22.25" style="5" customWidth="1"/>
    <col min="3" max="3" width="19.3333333333333" style="5" customWidth="1"/>
    <col min="4" max="4" width="10.2166666666667" style="3" customWidth="1"/>
    <col min="5" max="5" width="11.6666666666667" style="3" customWidth="1"/>
    <col min="6" max="6" width="17.1083333333333" style="6" customWidth="1"/>
    <col min="7" max="254" width="9" style="3"/>
    <col min="255" max="16384" width="9" style="1"/>
  </cols>
  <sheetData>
    <row r="1" s="1" customFormat="1" ht="42" customHeight="1" spans="1:254">
      <c r="A1" s="7" t="s">
        <v>0</v>
      </c>
      <c r="B1" s="7"/>
      <c r="C1" s="7"/>
      <c r="D1" s="7"/>
      <c r="E1" s="7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2" customFormat="1" customHeight="1" spans="1:6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</row>
    <row r="3" s="3" customFormat="1" customHeight="1" spans="1:6">
      <c r="A3" s="12">
        <v>1</v>
      </c>
      <c r="B3" s="13" t="s">
        <v>7</v>
      </c>
      <c r="C3" s="13" t="str">
        <f>"吴燕"</f>
        <v>吴燕</v>
      </c>
      <c r="D3" s="13" t="str">
        <f t="shared" ref="D3:D9" si="0">"女"</f>
        <v>女</v>
      </c>
      <c r="E3" s="13" t="str">
        <f t="shared" ref="E3:E13" si="1">"汉族"</f>
        <v>汉族</v>
      </c>
      <c r="F3" s="14" t="str">
        <f>"19951112"</f>
        <v>19951112</v>
      </c>
    </row>
    <row r="4" s="3" customFormat="1" customHeight="1" spans="1:6">
      <c r="A4" s="12">
        <v>2</v>
      </c>
      <c r="B4" s="13" t="s">
        <v>8</v>
      </c>
      <c r="C4" s="13" t="str">
        <f>"韩凤"</f>
        <v>韩凤</v>
      </c>
      <c r="D4" s="13" t="str">
        <f t="shared" si="0"/>
        <v>女</v>
      </c>
      <c r="E4" s="13" t="str">
        <f t="shared" si="1"/>
        <v>汉族</v>
      </c>
      <c r="F4" s="14" t="str">
        <f>"19900324"</f>
        <v>19900324</v>
      </c>
    </row>
    <row r="5" s="3" customFormat="1" customHeight="1" spans="1:6">
      <c r="A5" s="12">
        <v>3</v>
      </c>
      <c r="B5" s="13" t="s">
        <v>8</v>
      </c>
      <c r="C5" s="13" t="str">
        <f>"曹懿蕾"</f>
        <v>曹懿蕾</v>
      </c>
      <c r="D5" s="13" t="str">
        <f t="shared" si="0"/>
        <v>女</v>
      </c>
      <c r="E5" s="13" t="str">
        <f>"蒙古族"</f>
        <v>蒙古族</v>
      </c>
      <c r="F5" s="14" t="str">
        <f>"19940308"</f>
        <v>19940308</v>
      </c>
    </row>
    <row r="6" s="3" customFormat="1" customHeight="1" spans="1:6">
      <c r="A6" s="12">
        <v>4</v>
      </c>
      <c r="B6" s="13" t="s">
        <v>9</v>
      </c>
      <c r="C6" s="13" t="str">
        <f>"海日汗"</f>
        <v>海日汗</v>
      </c>
      <c r="D6" s="13" t="str">
        <f>"男"</f>
        <v>男</v>
      </c>
      <c r="E6" s="13" t="str">
        <f>"蒙古族"</f>
        <v>蒙古族</v>
      </c>
      <c r="F6" s="14" t="str">
        <f>"19941212"</f>
        <v>19941212</v>
      </c>
    </row>
    <row r="7" s="3" customFormat="1" customHeight="1" spans="1:6">
      <c r="A7" s="12">
        <v>5</v>
      </c>
      <c r="B7" s="13" t="s">
        <v>9</v>
      </c>
      <c r="C7" s="13" t="str">
        <f>"张骞"</f>
        <v>张骞</v>
      </c>
      <c r="D7" s="13" t="str">
        <f t="shared" si="0"/>
        <v>女</v>
      </c>
      <c r="E7" s="13" t="str">
        <f t="shared" si="1"/>
        <v>汉族</v>
      </c>
      <c r="F7" s="14" t="str">
        <f>"19951107"</f>
        <v>19951107</v>
      </c>
    </row>
    <row r="8" s="3" customFormat="1" customHeight="1" spans="1:6">
      <c r="A8" s="12">
        <v>6</v>
      </c>
      <c r="B8" s="13" t="s">
        <v>10</v>
      </c>
      <c r="C8" s="13" t="str">
        <f>"张乐"</f>
        <v>张乐</v>
      </c>
      <c r="D8" s="13" t="str">
        <f t="shared" si="0"/>
        <v>女</v>
      </c>
      <c r="E8" s="13" t="str">
        <f t="shared" si="1"/>
        <v>汉族</v>
      </c>
      <c r="F8" s="14" t="str">
        <f>"19890921"</f>
        <v>19890921</v>
      </c>
    </row>
    <row r="9" s="3" customFormat="1" customHeight="1" spans="1:6">
      <c r="A9" s="12">
        <v>7</v>
      </c>
      <c r="B9" s="13" t="s">
        <v>11</v>
      </c>
      <c r="C9" s="13" t="str">
        <f>"张炜晨"</f>
        <v>张炜晨</v>
      </c>
      <c r="D9" s="13" t="str">
        <f t="shared" si="0"/>
        <v>女</v>
      </c>
      <c r="E9" s="13" t="str">
        <f t="shared" si="1"/>
        <v>汉族</v>
      </c>
      <c r="F9" s="14" t="str">
        <f>"19950916"</f>
        <v>19950916</v>
      </c>
    </row>
    <row r="10" s="3" customFormat="1" customHeight="1" spans="1:6">
      <c r="A10" s="12">
        <v>8</v>
      </c>
      <c r="B10" s="13" t="s">
        <v>11</v>
      </c>
      <c r="C10" s="13" t="str">
        <f>"吕治新"</f>
        <v>吕治新</v>
      </c>
      <c r="D10" s="13" t="str">
        <f>"男"</f>
        <v>男</v>
      </c>
      <c r="E10" s="13" t="str">
        <f t="shared" si="1"/>
        <v>汉族</v>
      </c>
      <c r="F10" s="14" t="str">
        <f>"19930205"</f>
        <v>19930205</v>
      </c>
    </row>
    <row r="11" s="3" customFormat="1" customHeight="1" spans="1:6">
      <c r="A11" s="12">
        <v>9</v>
      </c>
      <c r="B11" s="13" t="s">
        <v>11</v>
      </c>
      <c r="C11" s="13" t="str">
        <f>"李雅楠"</f>
        <v>李雅楠</v>
      </c>
      <c r="D11" s="13" t="str">
        <f>"女"</f>
        <v>女</v>
      </c>
      <c r="E11" s="13" t="str">
        <f t="shared" si="1"/>
        <v>汉族</v>
      </c>
      <c r="F11" s="14" t="str">
        <f>"19930618"</f>
        <v>19930618</v>
      </c>
    </row>
    <row r="12" s="3" customFormat="1" customHeight="1" spans="1:6">
      <c r="A12" s="12">
        <v>10</v>
      </c>
      <c r="B12" s="13" t="s">
        <v>11</v>
      </c>
      <c r="C12" s="13" t="str">
        <f>"潘昊阳"</f>
        <v>潘昊阳</v>
      </c>
      <c r="D12" s="13" t="str">
        <f>"男"</f>
        <v>男</v>
      </c>
      <c r="E12" s="13" t="str">
        <f t="shared" si="1"/>
        <v>汉族</v>
      </c>
      <c r="F12" s="14" t="str">
        <f>"19951113"</f>
        <v>19951113</v>
      </c>
    </row>
    <row r="13" s="3" customFormat="1" customHeight="1" spans="1:6">
      <c r="A13" s="12">
        <v>11</v>
      </c>
      <c r="B13" s="13" t="s">
        <v>11</v>
      </c>
      <c r="C13" s="13" t="str">
        <f>"郝秉楠"</f>
        <v>郝秉楠</v>
      </c>
      <c r="D13" s="13" t="str">
        <f>"女"</f>
        <v>女</v>
      </c>
      <c r="E13" s="13" t="str">
        <f t="shared" si="1"/>
        <v>汉族</v>
      </c>
      <c r="F13" s="14" t="str">
        <f>"19930505"</f>
        <v>19930505</v>
      </c>
    </row>
    <row r="14" s="3" customFormat="1" customHeight="1" spans="1:6">
      <c r="A14" s="12">
        <v>12</v>
      </c>
      <c r="B14" s="13" t="s">
        <v>12</v>
      </c>
      <c r="C14" s="13" t="s">
        <v>13</v>
      </c>
      <c r="D14" s="13" t="s">
        <v>14</v>
      </c>
      <c r="E14" s="13" t="s">
        <v>15</v>
      </c>
      <c r="F14" s="14" t="str">
        <f>"19940909"</f>
        <v>19940909</v>
      </c>
    </row>
    <row r="15" s="3" customFormat="1" customHeight="1" spans="1:6">
      <c r="A15" s="12">
        <v>13</v>
      </c>
      <c r="B15" s="13" t="s">
        <v>16</v>
      </c>
      <c r="C15" s="13" t="s">
        <v>17</v>
      </c>
      <c r="D15" s="13" t="s">
        <v>18</v>
      </c>
      <c r="E15" s="13" t="s">
        <v>15</v>
      </c>
      <c r="F15" s="14" t="str">
        <f>"19930113"</f>
        <v>19930113</v>
      </c>
    </row>
    <row r="16" s="3" customFormat="1" customHeight="1" spans="1:6">
      <c r="A16" s="12">
        <v>14</v>
      </c>
      <c r="B16" s="13" t="s">
        <v>16</v>
      </c>
      <c r="C16" s="13" t="s">
        <v>19</v>
      </c>
      <c r="D16" s="13" t="s">
        <v>18</v>
      </c>
      <c r="E16" s="13" t="s">
        <v>15</v>
      </c>
      <c r="F16" s="14" t="str">
        <f>"19900615"</f>
        <v>19900615</v>
      </c>
    </row>
    <row r="17" s="3" customFormat="1" customHeight="1" spans="1:6">
      <c r="A17" s="12">
        <v>15</v>
      </c>
      <c r="B17" s="13" t="s">
        <v>16</v>
      </c>
      <c r="C17" s="13" t="s">
        <v>20</v>
      </c>
      <c r="D17" s="13" t="s">
        <v>18</v>
      </c>
      <c r="E17" s="13" t="s">
        <v>15</v>
      </c>
      <c r="F17" s="14" t="str">
        <f>"19960819"</f>
        <v>19960819</v>
      </c>
    </row>
    <row r="18" s="3" customFormat="1" customHeight="1" spans="1:6">
      <c r="A18" s="12">
        <v>16</v>
      </c>
      <c r="B18" s="13" t="s">
        <v>21</v>
      </c>
      <c r="C18" s="13" t="str">
        <f>"王旭天"</f>
        <v>王旭天</v>
      </c>
      <c r="D18" s="13" t="str">
        <f t="shared" ref="D18:D20" si="2">"男"</f>
        <v>男</v>
      </c>
      <c r="E18" s="13" t="str">
        <f t="shared" ref="E18:E25" si="3">"汉族"</f>
        <v>汉族</v>
      </c>
      <c r="F18" s="14" t="str">
        <f>"19930514"</f>
        <v>19930514</v>
      </c>
    </row>
    <row r="19" s="3" customFormat="1" customHeight="1" spans="1:6">
      <c r="A19" s="12">
        <v>17</v>
      </c>
      <c r="B19" s="13" t="s">
        <v>21</v>
      </c>
      <c r="C19" s="13" t="str">
        <f>"苗思哲"</f>
        <v>苗思哲</v>
      </c>
      <c r="D19" s="13" t="str">
        <f t="shared" si="2"/>
        <v>男</v>
      </c>
      <c r="E19" s="13" t="str">
        <f t="shared" si="3"/>
        <v>汉族</v>
      </c>
      <c r="F19" s="14" t="str">
        <f>"19920914"</f>
        <v>19920914</v>
      </c>
    </row>
    <row r="20" s="3" customFormat="1" customHeight="1" spans="1:6">
      <c r="A20" s="12">
        <v>18</v>
      </c>
      <c r="B20" s="13" t="s">
        <v>21</v>
      </c>
      <c r="C20" s="13" t="str">
        <f>"康硕"</f>
        <v>康硕</v>
      </c>
      <c r="D20" s="13" t="str">
        <f t="shared" si="2"/>
        <v>男</v>
      </c>
      <c r="E20" s="13" t="str">
        <f t="shared" si="3"/>
        <v>汉族</v>
      </c>
      <c r="F20" s="14" t="str">
        <f>"19920809"</f>
        <v>19920809</v>
      </c>
    </row>
    <row r="21" s="3" customFormat="1" customHeight="1" spans="1:6">
      <c r="A21" s="12">
        <v>19</v>
      </c>
      <c r="B21" s="13" t="s">
        <v>21</v>
      </c>
      <c r="C21" s="13" t="str">
        <f>"邢瑞霞"</f>
        <v>邢瑞霞</v>
      </c>
      <c r="D21" s="13" t="str">
        <f t="shared" ref="D21:D29" si="4">"女"</f>
        <v>女</v>
      </c>
      <c r="E21" s="13" t="str">
        <f t="shared" si="3"/>
        <v>汉族</v>
      </c>
      <c r="F21" s="14" t="str">
        <f>"19960829"</f>
        <v>19960829</v>
      </c>
    </row>
    <row r="22" s="3" customFormat="1" customHeight="1" spans="1:6">
      <c r="A22" s="12">
        <v>20</v>
      </c>
      <c r="B22" s="13" t="s">
        <v>21</v>
      </c>
      <c r="C22" s="13" t="str">
        <f>"冀荣辉"</f>
        <v>冀荣辉</v>
      </c>
      <c r="D22" s="13" t="str">
        <f t="shared" ref="D22:D24" si="5">"男"</f>
        <v>男</v>
      </c>
      <c r="E22" s="13" t="str">
        <f t="shared" si="3"/>
        <v>汉族</v>
      </c>
      <c r="F22" s="14" t="str">
        <f>"19920816"</f>
        <v>19920816</v>
      </c>
    </row>
    <row r="23" s="3" customFormat="1" customHeight="1" spans="1:6">
      <c r="A23" s="12">
        <v>21</v>
      </c>
      <c r="B23" s="13" t="s">
        <v>21</v>
      </c>
      <c r="C23" s="13" t="str">
        <f>"白雪松"</f>
        <v>白雪松</v>
      </c>
      <c r="D23" s="13" t="str">
        <f t="shared" si="5"/>
        <v>男</v>
      </c>
      <c r="E23" s="13" t="str">
        <f t="shared" si="3"/>
        <v>汉族</v>
      </c>
      <c r="F23" s="14" t="str">
        <f>"19921011"</f>
        <v>19921011</v>
      </c>
    </row>
    <row r="24" s="3" customFormat="1" customHeight="1" spans="1:6">
      <c r="A24" s="12">
        <v>22</v>
      </c>
      <c r="B24" s="13" t="s">
        <v>21</v>
      </c>
      <c r="C24" s="13" t="str">
        <f>"闫震宇"</f>
        <v>闫震宇</v>
      </c>
      <c r="D24" s="13" t="str">
        <f t="shared" si="5"/>
        <v>男</v>
      </c>
      <c r="E24" s="13" t="str">
        <f t="shared" si="3"/>
        <v>汉族</v>
      </c>
      <c r="F24" s="14" t="str">
        <f>"19930605"</f>
        <v>19930605</v>
      </c>
    </row>
    <row r="25" s="3" customFormat="1" customHeight="1" spans="1:6">
      <c r="A25" s="12">
        <v>23</v>
      </c>
      <c r="B25" s="13" t="s">
        <v>21</v>
      </c>
      <c r="C25" s="13" t="str">
        <f>"王晔蓉"</f>
        <v>王晔蓉</v>
      </c>
      <c r="D25" s="13" t="str">
        <f t="shared" si="4"/>
        <v>女</v>
      </c>
      <c r="E25" s="13" t="str">
        <f t="shared" si="3"/>
        <v>汉族</v>
      </c>
      <c r="F25" s="14" t="str">
        <f>"19960410"</f>
        <v>19960410</v>
      </c>
    </row>
    <row r="26" s="3" customFormat="1" customHeight="1" spans="1:6">
      <c r="A26" s="12">
        <v>24</v>
      </c>
      <c r="B26" s="13" t="s">
        <v>21</v>
      </c>
      <c r="C26" s="13" t="str">
        <f>"杨塔娜"</f>
        <v>杨塔娜</v>
      </c>
      <c r="D26" s="13" t="str">
        <f t="shared" si="4"/>
        <v>女</v>
      </c>
      <c r="E26" s="13" t="str">
        <f>"蒙古族"</f>
        <v>蒙古族</v>
      </c>
      <c r="F26" s="14" t="str">
        <f>"19891118"</f>
        <v>19891118</v>
      </c>
    </row>
    <row r="27" s="3" customFormat="1" customHeight="1" spans="1:6">
      <c r="A27" s="12">
        <v>25</v>
      </c>
      <c r="B27" s="13" t="s">
        <v>22</v>
      </c>
      <c r="C27" s="13" t="str">
        <f>"胡日娜"</f>
        <v>胡日娜</v>
      </c>
      <c r="D27" s="13" t="str">
        <f t="shared" si="4"/>
        <v>女</v>
      </c>
      <c r="E27" s="13" t="str">
        <f t="shared" ref="E27:E34" si="6">"汉族"</f>
        <v>汉族</v>
      </c>
      <c r="F27" s="14" t="str">
        <f>"19960904"</f>
        <v>19960904</v>
      </c>
    </row>
    <row r="28" s="3" customFormat="1" customHeight="1" spans="1:6">
      <c r="A28" s="12">
        <v>26</v>
      </c>
      <c r="B28" s="13" t="s">
        <v>22</v>
      </c>
      <c r="C28" s="13" t="str">
        <f>"高蕾"</f>
        <v>高蕾</v>
      </c>
      <c r="D28" s="13" t="str">
        <f t="shared" si="4"/>
        <v>女</v>
      </c>
      <c r="E28" s="13" t="str">
        <f t="shared" si="6"/>
        <v>汉族</v>
      </c>
      <c r="F28" s="14" t="str">
        <f>"19951205"</f>
        <v>19951205</v>
      </c>
    </row>
    <row r="29" s="3" customFormat="1" customHeight="1" spans="1:6">
      <c r="A29" s="12">
        <v>27</v>
      </c>
      <c r="B29" s="13" t="s">
        <v>22</v>
      </c>
      <c r="C29" s="13" t="str">
        <f>"吕安"</f>
        <v>吕安</v>
      </c>
      <c r="D29" s="13" t="str">
        <f t="shared" si="4"/>
        <v>女</v>
      </c>
      <c r="E29" s="13" t="str">
        <f t="shared" si="6"/>
        <v>汉族</v>
      </c>
      <c r="F29" s="14" t="str">
        <f>"19951106"</f>
        <v>19951106</v>
      </c>
    </row>
    <row r="30" s="3" customFormat="1" customHeight="1" spans="1:6">
      <c r="A30" s="12">
        <v>28</v>
      </c>
      <c r="B30" s="13" t="s">
        <v>22</v>
      </c>
      <c r="C30" s="13" t="str">
        <f>"王翔威"</f>
        <v>王翔威</v>
      </c>
      <c r="D30" s="13" t="str">
        <f>"男"</f>
        <v>男</v>
      </c>
      <c r="E30" s="13" t="str">
        <f t="shared" si="6"/>
        <v>汉族</v>
      </c>
      <c r="F30" s="14" t="str">
        <f>"19930804"</f>
        <v>19930804</v>
      </c>
    </row>
    <row r="31" s="3" customFormat="1" customHeight="1" spans="1:6">
      <c r="A31" s="12">
        <v>29</v>
      </c>
      <c r="B31" s="13" t="s">
        <v>23</v>
      </c>
      <c r="C31" s="13" t="str">
        <f>"薛海燕"</f>
        <v>薛海燕</v>
      </c>
      <c r="D31" s="13" t="str">
        <f t="shared" ref="D31:D39" si="7">"女"</f>
        <v>女</v>
      </c>
      <c r="E31" s="13" t="str">
        <f t="shared" si="6"/>
        <v>汉族</v>
      </c>
      <c r="F31" s="14" t="str">
        <f>"19951202"</f>
        <v>19951202</v>
      </c>
    </row>
    <row r="32" s="3" customFormat="1" customHeight="1" spans="1:6">
      <c r="A32" s="12">
        <v>30</v>
      </c>
      <c r="B32" s="13" t="s">
        <v>24</v>
      </c>
      <c r="C32" s="13" t="str">
        <f>"刘俊霞"</f>
        <v>刘俊霞</v>
      </c>
      <c r="D32" s="13" t="str">
        <f t="shared" si="7"/>
        <v>女</v>
      </c>
      <c r="E32" s="13" t="str">
        <f t="shared" si="6"/>
        <v>汉族</v>
      </c>
      <c r="F32" s="14" t="str">
        <f>"20001117"</f>
        <v>20001117</v>
      </c>
    </row>
    <row r="33" s="3" customFormat="1" customHeight="1" spans="1:6">
      <c r="A33" s="12">
        <v>31</v>
      </c>
      <c r="B33" s="13" t="s">
        <v>24</v>
      </c>
      <c r="C33" s="13" t="str">
        <f>"李香君"</f>
        <v>李香君</v>
      </c>
      <c r="D33" s="13" t="str">
        <f t="shared" si="7"/>
        <v>女</v>
      </c>
      <c r="E33" s="13" t="str">
        <f t="shared" si="6"/>
        <v>汉族</v>
      </c>
      <c r="F33" s="14" t="str">
        <f>"19970922"</f>
        <v>19970922</v>
      </c>
    </row>
    <row r="34" s="3" customFormat="1" customHeight="1" spans="1:6">
      <c r="A34" s="12">
        <v>32</v>
      </c>
      <c r="B34" s="13" t="s">
        <v>24</v>
      </c>
      <c r="C34" s="13" t="str">
        <f>"刘佳蕊"</f>
        <v>刘佳蕊</v>
      </c>
      <c r="D34" s="13" t="str">
        <f t="shared" si="7"/>
        <v>女</v>
      </c>
      <c r="E34" s="13" t="str">
        <f t="shared" si="6"/>
        <v>汉族</v>
      </c>
      <c r="F34" s="14" t="str">
        <f>"19970124"</f>
        <v>19970124</v>
      </c>
    </row>
    <row r="35" s="3" customFormat="1" customHeight="1" spans="1:6">
      <c r="A35" s="12">
        <v>33</v>
      </c>
      <c r="B35" s="13" t="s">
        <v>24</v>
      </c>
      <c r="C35" s="13" t="str">
        <f>"段丽娟"</f>
        <v>段丽娟</v>
      </c>
      <c r="D35" s="13" t="str">
        <f t="shared" si="7"/>
        <v>女</v>
      </c>
      <c r="E35" s="13" t="str">
        <f>"满族"</f>
        <v>满族</v>
      </c>
      <c r="F35" s="14" t="str">
        <f>"19991112"</f>
        <v>19991112</v>
      </c>
    </row>
    <row r="36" s="3" customFormat="1" customHeight="1" spans="1:6">
      <c r="A36" s="12">
        <v>34</v>
      </c>
      <c r="B36" s="13" t="s">
        <v>24</v>
      </c>
      <c r="C36" s="13" t="str">
        <f>"郭彦含"</f>
        <v>郭彦含</v>
      </c>
      <c r="D36" s="13" t="str">
        <f t="shared" si="7"/>
        <v>女</v>
      </c>
      <c r="E36" s="13" t="str">
        <f t="shared" ref="E36:E49" si="8">"汉族"</f>
        <v>汉族</v>
      </c>
      <c r="F36" s="14" t="str">
        <f>"19970626"</f>
        <v>19970626</v>
      </c>
    </row>
    <row r="37" s="3" customFormat="1" customHeight="1" spans="1:6">
      <c r="A37" s="12">
        <v>35</v>
      </c>
      <c r="B37" s="13" t="s">
        <v>25</v>
      </c>
      <c r="C37" s="13" t="str">
        <f>"李宏绘"</f>
        <v>李宏绘</v>
      </c>
      <c r="D37" s="13" t="str">
        <f t="shared" si="7"/>
        <v>女</v>
      </c>
      <c r="E37" s="13" t="str">
        <f t="shared" si="8"/>
        <v>汉族</v>
      </c>
      <c r="F37" s="14" t="str">
        <f>"19921109"</f>
        <v>19921109</v>
      </c>
    </row>
    <row r="38" s="3" customFormat="1" customHeight="1" spans="1:6">
      <c r="A38" s="12">
        <v>36</v>
      </c>
      <c r="B38" s="13" t="s">
        <v>25</v>
      </c>
      <c r="C38" s="13" t="str">
        <f>"珠兰"</f>
        <v>珠兰</v>
      </c>
      <c r="D38" s="13" t="str">
        <f t="shared" si="7"/>
        <v>女</v>
      </c>
      <c r="E38" s="13" t="str">
        <f>"蒙古族"</f>
        <v>蒙古族</v>
      </c>
      <c r="F38" s="14" t="str">
        <f>"19950217"</f>
        <v>19950217</v>
      </c>
    </row>
    <row r="39" s="3" customFormat="1" customHeight="1" spans="1:6">
      <c r="A39" s="12">
        <v>37</v>
      </c>
      <c r="B39" s="13" t="s">
        <v>26</v>
      </c>
      <c r="C39" s="13" t="str">
        <f>"苏木雅"</f>
        <v>苏木雅</v>
      </c>
      <c r="D39" s="13" t="str">
        <f t="shared" si="7"/>
        <v>女</v>
      </c>
      <c r="E39" s="13" t="str">
        <f>"蒙古族"</f>
        <v>蒙古族</v>
      </c>
      <c r="F39" s="14" t="str">
        <f>"19970519"</f>
        <v>19970519</v>
      </c>
    </row>
    <row r="40" s="3" customFormat="1" customHeight="1" spans="1:6">
      <c r="A40" s="12">
        <v>38</v>
      </c>
      <c r="B40" s="13" t="s">
        <v>27</v>
      </c>
      <c r="C40" s="13" t="str">
        <f>"代孝宇"</f>
        <v>代孝宇</v>
      </c>
      <c r="D40" s="13" t="str">
        <f>"男"</f>
        <v>男</v>
      </c>
      <c r="E40" s="13" t="str">
        <f t="shared" si="8"/>
        <v>汉族</v>
      </c>
      <c r="F40" s="14" t="str">
        <f>"19880125"</f>
        <v>19880125</v>
      </c>
    </row>
    <row r="41" s="3" customFormat="1" customHeight="1" spans="1:6">
      <c r="A41" s="12">
        <v>39</v>
      </c>
      <c r="B41" s="13" t="s">
        <v>27</v>
      </c>
      <c r="C41" s="13" t="str">
        <f>"全磊"</f>
        <v>全磊</v>
      </c>
      <c r="D41" s="13" t="str">
        <f>"男"</f>
        <v>男</v>
      </c>
      <c r="E41" s="13" t="str">
        <f t="shared" si="8"/>
        <v>汉族</v>
      </c>
      <c r="F41" s="14" t="str">
        <f>"19960413"</f>
        <v>19960413</v>
      </c>
    </row>
    <row r="42" s="3" customFormat="1" customHeight="1" spans="1:6">
      <c r="A42" s="12">
        <v>40</v>
      </c>
      <c r="B42" s="13" t="s">
        <v>28</v>
      </c>
      <c r="C42" s="13" t="str">
        <f>"贾丹"</f>
        <v>贾丹</v>
      </c>
      <c r="D42" s="13" t="str">
        <f t="shared" ref="D42:D45" si="9">"女"</f>
        <v>女</v>
      </c>
      <c r="E42" s="13" t="str">
        <f t="shared" si="8"/>
        <v>汉族</v>
      </c>
      <c r="F42" s="14" t="str">
        <f>"19960529"</f>
        <v>19960529</v>
      </c>
    </row>
    <row r="43" s="3" customFormat="1" customHeight="1" spans="1:6">
      <c r="A43" s="12">
        <v>41</v>
      </c>
      <c r="B43" s="13" t="s">
        <v>28</v>
      </c>
      <c r="C43" s="13" t="str">
        <f>"李琛"</f>
        <v>李琛</v>
      </c>
      <c r="D43" s="13" t="str">
        <f t="shared" si="9"/>
        <v>女</v>
      </c>
      <c r="E43" s="13" t="str">
        <f t="shared" si="8"/>
        <v>汉族</v>
      </c>
      <c r="F43" s="14" t="str">
        <f>"19970122"</f>
        <v>19970122</v>
      </c>
    </row>
    <row r="44" s="3" customFormat="1" customHeight="1" spans="1:6">
      <c r="A44" s="12">
        <v>42</v>
      </c>
      <c r="B44" s="13" t="s">
        <v>28</v>
      </c>
      <c r="C44" s="13" t="str">
        <f>"马慧娇"</f>
        <v>马慧娇</v>
      </c>
      <c r="D44" s="13" t="str">
        <f t="shared" si="9"/>
        <v>女</v>
      </c>
      <c r="E44" s="13" t="str">
        <f t="shared" si="8"/>
        <v>汉族</v>
      </c>
      <c r="F44" s="14" t="str">
        <f>"19980220"</f>
        <v>19980220</v>
      </c>
    </row>
    <row r="45" s="3" customFormat="1" customHeight="1" spans="1:6">
      <c r="A45" s="12">
        <v>43</v>
      </c>
      <c r="B45" s="13" t="s">
        <v>28</v>
      </c>
      <c r="C45" s="13" t="str">
        <f>"刘沁"</f>
        <v>刘沁</v>
      </c>
      <c r="D45" s="13" t="str">
        <f t="shared" si="9"/>
        <v>女</v>
      </c>
      <c r="E45" s="13" t="str">
        <f t="shared" si="8"/>
        <v>汉族</v>
      </c>
      <c r="F45" s="14" t="str">
        <f>"20001204"</f>
        <v>20001204</v>
      </c>
    </row>
    <row r="46" s="3" customFormat="1" customHeight="1" spans="1:6">
      <c r="A46" s="12">
        <v>44</v>
      </c>
      <c r="B46" s="13" t="s">
        <v>29</v>
      </c>
      <c r="C46" s="13" t="str">
        <f>"郝东"</f>
        <v>郝东</v>
      </c>
      <c r="D46" s="13" t="str">
        <f>"男"</f>
        <v>男</v>
      </c>
      <c r="E46" s="13" t="str">
        <f t="shared" si="8"/>
        <v>汉族</v>
      </c>
      <c r="F46" s="14" t="str">
        <f>"19960612"</f>
        <v>19960612</v>
      </c>
    </row>
    <row r="47" s="3" customFormat="1" customHeight="1" spans="1:6">
      <c r="A47" s="12">
        <v>45</v>
      </c>
      <c r="B47" s="13" t="s">
        <v>30</v>
      </c>
      <c r="C47" s="13" t="str">
        <f>"郭浩"</f>
        <v>郭浩</v>
      </c>
      <c r="D47" s="13" t="str">
        <f>"男"</f>
        <v>男</v>
      </c>
      <c r="E47" s="13" t="str">
        <f t="shared" si="8"/>
        <v>汉族</v>
      </c>
      <c r="F47" s="14" t="str">
        <f>"19960721"</f>
        <v>19960721</v>
      </c>
    </row>
    <row r="48" s="4" customFormat="1" customHeight="1" spans="1:254">
      <c r="A48" s="12">
        <v>46</v>
      </c>
      <c r="B48" s="13" t="s">
        <v>31</v>
      </c>
      <c r="C48" s="13" t="str">
        <f>"苗丹"</f>
        <v>苗丹</v>
      </c>
      <c r="D48" s="13" t="str">
        <f t="shared" ref="D48:D53" si="10">"女"</f>
        <v>女</v>
      </c>
      <c r="E48" s="13" t="str">
        <f t="shared" si="8"/>
        <v>汉族</v>
      </c>
      <c r="F48" s="14" t="str">
        <f>"19950818"</f>
        <v>19950818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="1" customFormat="1" customHeight="1" spans="1:254">
      <c r="A49" s="12">
        <v>47</v>
      </c>
      <c r="B49" s="13" t="s">
        <v>31</v>
      </c>
      <c r="C49" s="13" t="str">
        <f>"王涵"</f>
        <v>王涵</v>
      </c>
      <c r="D49" s="13" t="str">
        <f t="shared" si="10"/>
        <v>女</v>
      </c>
      <c r="E49" s="13" t="str">
        <f t="shared" si="8"/>
        <v>汉族</v>
      </c>
      <c r="F49" s="14" t="str">
        <f>"19951215"</f>
        <v>19951215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="1" customFormat="1" customHeight="1" spans="1:254">
      <c r="A50" s="12">
        <v>48</v>
      </c>
      <c r="B50" s="13" t="s">
        <v>31</v>
      </c>
      <c r="C50" s="13" t="str">
        <f>"孟根斯立木"</f>
        <v>孟根斯立木</v>
      </c>
      <c r="D50" s="13" t="str">
        <f t="shared" si="10"/>
        <v>女</v>
      </c>
      <c r="E50" s="13" t="str">
        <f>"蒙古族"</f>
        <v>蒙古族</v>
      </c>
      <c r="F50" s="14" t="str">
        <f>"19941015"</f>
        <v>19941015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="1" customFormat="1" customHeight="1" spans="1:254">
      <c r="A51" s="12">
        <v>49</v>
      </c>
      <c r="B51" s="13" t="s">
        <v>31</v>
      </c>
      <c r="C51" s="13" t="str">
        <f>"苏淑敏"</f>
        <v>苏淑敏</v>
      </c>
      <c r="D51" s="13" t="str">
        <f t="shared" si="10"/>
        <v>女</v>
      </c>
      <c r="E51" s="13" t="str">
        <f t="shared" ref="E51:E54" si="11">"汉族"</f>
        <v>汉族</v>
      </c>
      <c r="F51" s="14" t="str">
        <f>"19970222"</f>
        <v>19970222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="1" customFormat="1" customHeight="1" spans="1:254">
      <c r="A52" s="12">
        <v>50</v>
      </c>
      <c r="B52" s="13" t="s">
        <v>32</v>
      </c>
      <c r="C52" s="13" t="str">
        <f>"刘洋"</f>
        <v>刘洋</v>
      </c>
      <c r="D52" s="13" t="str">
        <f t="shared" si="10"/>
        <v>女</v>
      </c>
      <c r="E52" s="13" t="str">
        <f t="shared" si="11"/>
        <v>汉族</v>
      </c>
      <c r="F52" s="14" t="str">
        <f>"19960815"</f>
        <v>19960815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="1" customFormat="1" customHeight="1" spans="1:254">
      <c r="A53" s="12">
        <v>51</v>
      </c>
      <c r="B53" s="13" t="s">
        <v>33</v>
      </c>
      <c r="C53" s="13" t="str">
        <f>"李丹"</f>
        <v>李丹</v>
      </c>
      <c r="D53" s="13" t="str">
        <f t="shared" si="10"/>
        <v>女</v>
      </c>
      <c r="E53" s="13" t="str">
        <f>"哈尼族"</f>
        <v>哈尼族</v>
      </c>
      <c r="F53" s="14" t="str">
        <f>"19901008"</f>
        <v>19901008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="1" customFormat="1" customHeight="1" spans="1:254">
      <c r="A54" s="12">
        <v>52</v>
      </c>
      <c r="B54" s="13" t="s">
        <v>33</v>
      </c>
      <c r="C54" s="13" t="str">
        <f>"蒋京航"</f>
        <v>蒋京航</v>
      </c>
      <c r="D54" s="13" t="str">
        <f>"男"</f>
        <v>男</v>
      </c>
      <c r="E54" s="13" t="str">
        <f t="shared" si="11"/>
        <v>汉族</v>
      </c>
      <c r="F54" s="14" t="str">
        <f>"19961128"</f>
        <v>19961128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="1" customFormat="1" customHeight="1" spans="1:254">
      <c r="A55" s="12">
        <v>53</v>
      </c>
      <c r="B55" s="13" t="s">
        <v>34</v>
      </c>
      <c r="C55" s="13" t="str">
        <f>"华昊英"</f>
        <v>华昊英</v>
      </c>
      <c r="D55" s="13" t="str">
        <f t="shared" ref="D55:D62" si="12">"女"</f>
        <v>女</v>
      </c>
      <c r="E55" s="13" t="str">
        <f>"蒙古族"</f>
        <v>蒙古族</v>
      </c>
      <c r="F55" s="14" t="str">
        <f>"19980421"</f>
        <v>19980421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="1" customFormat="1" customHeight="1" spans="1:254">
      <c r="A56" s="12">
        <v>54</v>
      </c>
      <c r="B56" s="13" t="s">
        <v>35</v>
      </c>
      <c r="C56" s="13" t="str">
        <f>"丁子娱"</f>
        <v>丁子娱</v>
      </c>
      <c r="D56" s="13" t="str">
        <f t="shared" si="12"/>
        <v>女</v>
      </c>
      <c r="E56" s="13" t="str">
        <f t="shared" ref="E56:E62" si="13">"汉族"</f>
        <v>汉族</v>
      </c>
      <c r="F56" s="14" t="str">
        <f>"20000217"</f>
        <v>20000217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="1" customFormat="1" customHeight="1" spans="1:254">
      <c r="A57" s="12">
        <v>55</v>
      </c>
      <c r="B57" s="13" t="s">
        <v>35</v>
      </c>
      <c r="C57" s="13" t="str">
        <f>"魏小雪"</f>
        <v>魏小雪</v>
      </c>
      <c r="D57" s="13" t="str">
        <f t="shared" si="12"/>
        <v>女</v>
      </c>
      <c r="E57" s="13" t="str">
        <f t="shared" si="13"/>
        <v>汉族</v>
      </c>
      <c r="F57" s="14" t="str">
        <f>"19981004"</f>
        <v>19981004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="1" customFormat="1" customHeight="1" spans="1:254">
      <c r="A58" s="12">
        <v>56</v>
      </c>
      <c r="B58" s="13" t="s">
        <v>36</v>
      </c>
      <c r="C58" s="13" t="str">
        <f>"李宇舒"</f>
        <v>李宇舒</v>
      </c>
      <c r="D58" s="13" t="str">
        <f t="shared" si="12"/>
        <v>女</v>
      </c>
      <c r="E58" s="13" t="str">
        <f t="shared" si="13"/>
        <v>汉族</v>
      </c>
      <c r="F58" s="14" t="str">
        <f>"19981011"</f>
        <v>19981011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="1" customFormat="1" customHeight="1" spans="1:254">
      <c r="A59" s="12">
        <v>57</v>
      </c>
      <c r="B59" s="13" t="s">
        <v>36</v>
      </c>
      <c r="C59" s="13" t="str">
        <f>"李嵘佳"</f>
        <v>李嵘佳</v>
      </c>
      <c r="D59" s="13" t="str">
        <f t="shared" si="12"/>
        <v>女</v>
      </c>
      <c r="E59" s="13" t="str">
        <f t="shared" si="13"/>
        <v>汉族</v>
      </c>
      <c r="F59" s="14" t="str">
        <f>"19980308"</f>
        <v>19980308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="1" customFormat="1" customHeight="1" spans="1:254">
      <c r="A60" s="12">
        <v>58</v>
      </c>
      <c r="B60" s="13" t="s">
        <v>37</v>
      </c>
      <c r="C60" s="13" t="str">
        <f>"胡安娜"</f>
        <v>胡安娜</v>
      </c>
      <c r="D60" s="13" t="str">
        <f t="shared" si="12"/>
        <v>女</v>
      </c>
      <c r="E60" s="13" t="str">
        <f t="shared" si="13"/>
        <v>汉族</v>
      </c>
      <c r="F60" s="14" t="str">
        <f>"19901216"</f>
        <v>19901216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="1" customFormat="1" customHeight="1" spans="1:254">
      <c r="A61" s="12">
        <v>59</v>
      </c>
      <c r="B61" s="13" t="s">
        <v>38</v>
      </c>
      <c r="C61" s="13" t="str">
        <f>"庄苗"</f>
        <v>庄苗</v>
      </c>
      <c r="D61" s="13" t="str">
        <f t="shared" si="12"/>
        <v>女</v>
      </c>
      <c r="E61" s="13" t="str">
        <f t="shared" si="13"/>
        <v>汉族</v>
      </c>
      <c r="F61" s="14" t="str">
        <f>"19970120"</f>
        <v>19970120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="1" customFormat="1" customHeight="1" spans="1:254">
      <c r="A62" s="12">
        <v>60</v>
      </c>
      <c r="B62" s="13" t="s">
        <v>39</v>
      </c>
      <c r="C62" s="13" t="str">
        <f>"李炯然"</f>
        <v>李炯然</v>
      </c>
      <c r="D62" s="13" t="str">
        <f t="shared" si="12"/>
        <v>女</v>
      </c>
      <c r="E62" s="13" t="str">
        <f t="shared" si="13"/>
        <v>汉族</v>
      </c>
      <c r="F62" s="14" t="str">
        <f>"19980211"</f>
        <v>19980211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</sheetData>
  <mergeCells count="1">
    <mergeCell ref="A1:F1"/>
  </mergeCells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向楠</cp:lastModifiedBy>
  <dcterms:created xsi:type="dcterms:W3CDTF">2022-06-28T03:38:00Z</dcterms:created>
  <dcterms:modified xsi:type="dcterms:W3CDTF">2022-06-29T07:20:49Z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F5D97296616841E6A0B2D6156D5C9EED</vt:lpwstr>
  </property>
  <property fmtid="{D5CDD505-2E9C-101B-9397-08002B2CF9AE}" pid="3" name="KSOProductBuildVer">
    <vt:lpwstr>2052-11.1.0.11744</vt:lpwstr>
  </property>
</Properties>
</file>